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6jclCaSfRvCLeoHnjY3Fs1gF0EcI0flcma0GsDhGDJXh7DGGYs7VzpduryVwHmp+km3k/VBfEjsOHXwWGFNnsA==" workbookSaltValue="ZKMGU19Q70D72NC1t3psBw==" workbookSpinCount="100000" lockStructure="1"/>
  <bookViews>
    <workbookView xWindow="0" yWindow="0" windowWidth="24240" windowHeight="12225"/>
  </bookViews>
  <sheets>
    <sheet name="Planilha1" sheetId="1" r:id="rId1"/>
  </sheets>
  <definedNames>
    <definedName name="_xlnm.Print_Area" localSheetId="0">Planilha1!$A$4:$E$23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 l="1"/>
  <c r="C8" i="1" l="1"/>
  <c r="C11" i="1" s="1"/>
  <c r="J18" i="1"/>
  <c r="J19" i="1"/>
  <c r="J20" i="1"/>
  <c r="J17" i="1"/>
  <c r="H18" i="1"/>
  <c r="G19" i="1" s="1"/>
  <c r="H19" i="1"/>
  <c r="G20" i="1" s="1"/>
  <c r="H17" i="1"/>
  <c r="G18" i="1" s="1"/>
  <c r="H16" i="1"/>
  <c r="G17" i="1" s="1"/>
  <c r="G16" i="1"/>
  <c r="G9" i="1"/>
  <c r="G8" i="1"/>
  <c r="G7" i="1"/>
  <c r="G6" i="1"/>
  <c r="C12" i="1" l="1"/>
  <c r="C13" i="1" l="1"/>
  <c r="C14" i="1" s="1"/>
  <c r="C15" i="1" l="1"/>
  <c r="C17" i="1" l="1"/>
  <c r="D19" i="1" s="1"/>
  <c r="D20" i="1" s="1"/>
  <c r="C19" i="1" l="1"/>
  <c r="C21" i="1" l="1"/>
  <c r="N13" i="1" s="1"/>
  <c r="C24" i="1" l="1"/>
  <c r="D24" i="1" s="1"/>
</calcChain>
</file>

<file path=xl/sharedStrings.xml><?xml version="1.0" encoding="utf-8"?>
<sst xmlns="http://schemas.openxmlformats.org/spreadsheetml/2006/main" count="53" uniqueCount="48">
  <si>
    <t>VALOR BRUTO DO CRÉDITO</t>
  </si>
  <si>
    <t>VALOR PREFERÊNCIA</t>
  </si>
  <si>
    <t>VALOR HONORÁRIOS</t>
  </si>
  <si>
    <t>FUNPREV</t>
  </si>
  <si>
    <t>Base de cálculo (R$)</t>
  </si>
  <si>
    <t>Alíquota (%)</t>
  </si>
  <si>
    <t>Parcela a deduzir do IRPF (R$)</t>
  </si>
  <si>
    <t>RRA</t>
  </si>
  <si>
    <t>Salário Mínimo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</si>
  <si>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</si>
  <si>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</si>
  <si>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</si>
  <si>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</si>
  <si>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</si>
  <si>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</si>
  <si>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</si>
  <si>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</si>
  <si>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</si>
  <si>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</si>
  <si>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</si>
  <si>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SIMULAÇÃO PRECATÓRIO PARTE</t>
  </si>
  <si>
    <t>Honorários</t>
  </si>
  <si>
    <t>Teto</t>
  </si>
  <si>
    <t>Autonomo</t>
  </si>
  <si>
    <t>Parcela a deduzir do IRPF (R$) - RRA</t>
  </si>
  <si>
    <t>CONTRIBUIÇÃO PREVIDENCIÁRIA</t>
  </si>
  <si>
    <t>Servidor</t>
  </si>
  <si>
    <t>M</t>
  </si>
  <si>
    <t>N</t>
  </si>
  <si>
    <t>Salário Mìnimo</t>
  </si>
  <si>
    <t>Notas</t>
  </si>
  <si>
    <t>Ver Tb RRA</t>
  </si>
  <si>
    <t>Ver Tb Funprev</t>
  </si>
  <si>
    <t>Ver Tb Salário Mínimo</t>
  </si>
  <si>
    <t>Ver Tb Honorários</t>
  </si>
  <si>
    <t>Sim</t>
  </si>
  <si>
    <t>Não</t>
  </si>
  <si>
    <t>SALDO (A-B)</t>
  </si>
  <si>
    <t>VALOR DESÁGIO (E x 40%)</t>
  </si>
  <si>
    <t>SALDO APÓS DESÁGIO</t>
  </si>
  <si>
    <t>O</t>
  </si>
  <si>
    <t>BC IR (H-I)</t>
  </si>
  <si>
    <t>VALOR LÍQUIDO</t>
  </si>
  <si>
    <t>BC Funprev</t>
  </si>
  <si>
    <t>BC DESÁGIO</t>
  </si>
  <si>
    <t>VALOR DO FUNPREV</t>
  </si>
  <si>
    <t>VALOR DO IR</t>
  </si>
  <si>
    <t>LIQUIDO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</si>
</sst>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160" zoomScaleNormal="160" workbookViewId="0">
      <selection activeCell="D9" sqref="D9:D10"/>
    </sheetView>
  </sheetViews>
  <sheetFormatPr defaultColWidth="9.140625" defaultRowHeight="11.25" x14ac:dyDescent="0.2"/>
  <cols>
    <col min="1" max="1" width="2.7109375" style="1" customWidth="1"/>
    <col min="2" max="2" width="19.42578125" style="1" customWidth="1"/>
    <col min="3" max="3" width="12.7109375" style="1" bestFit="1" customWidth="1"/>
    <col min="4" max="4" width="10.7109375" style="1" bestFit="1" customWidth="1"/>
    <col min="5" max="5" width="10.140625" style="1" customWidth="1"/>
    <col min="6" max="6" width="6.85546875" style="1" customWidth="1"/>
    <col min="7" max="7" width="11.5703125" style="1" customWidth="1"/>
    <col min="8" max="8" width="12.28515625" style="1" customWidth="1"/>
    <col min="9" max="9" width="12.7109375" style="1" customWidth="1"/>
    <col min="10" max="10" width="11.5703125" style="1" customWidth="1"/>
    <col min="11" max="11" width="2.85546875" style="1" customWidth="1"/>
    <col min="12" max="12" width="9.42578125" style="1" customWidth="1"/>
    <col min="13" max="13" width="8" style="1" customWidth="1"/>
    <col min="14" max="14" width="9.85546875" style="1" customWidth="1"/>
    <col min="15" max="15" width="9.140625" style="1" customWidth="1"/>
    <col min="16" max="16384" width="9.140625" style="1"/>
  </cols>
  <sheetData>
    <row r="1" spans="1:14" ht="21" customHeight="1" x14ac:dyDescent="0.35">
      <c r="A1" s="64" t="s">
        <v>20</v>
      </c>
      <c r="B1" s="64"/>
      <c r="C1" s="64"/>
      <c r="D1" s="64"/>
      <c r="E1" s="64"/>
      <c r="F1" s="9"/>
      <c r="G1" s="9"/>
      <c r="H1" s="9"/>
      <c r="I1" s="9"/>
      <c r="J1" s="9"/>
      <c r="K1" s="9"/>
      <c r="L1" s="9"/>
      <c r="M1" s="9"/>
      <c r="N1" s="9"/>
    </row>
    <row r="2" spans="1:14" ht="12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1.25" customHeight="1" x14ac:dyDescent="0.2">
      <c r="G3" s="33"/>
      <c r="H3" s="33"/>
      <c r="I3" s="33"/>
      <c r="J3" s="33"/>
    </row>
    <row r="4" spans="1:14" ht="22.5" customHeight="1" x14ac:dyDescent="0.2">
      <c r="A4" s="56" t="s">
        <v>9</v>
      </c>
      <c r="B4" s="46" t="s">
        <v>0</v>
      </c>
      <c r="C4" s="69">
        <v>400000</v>
      </c>
      <c r="D4" s="42">
        <v>1</v>
      </c>
      <c r="E4" s="68" t="s">
        <v>30</v>
      </c>
      <c r="G4" s="63" t="s">
        <v>4</v>
      </c>
      <c r="H4" s="63"/>
      <c r="I4" s="34" t="s">
        <v>5</v>
      </c>
      <c r="J4" s="34" t="s">
        <v>6</v>
      </c>
      <c r="L4" s="15" t="s">
        <v>21</v>
      </c>
    </row>
    <row r="5" spans="1:14" x14ac:dyDescent="0.2">
      <c r="A5" s="56"/>
      <c r="B5" s="46"/>
      <c r="C5" s="69"/>
      <c r="D5" s="43"/>
      <c r="E5" s="68"/>
      <c r="G5" s="35">
        <v>0</v>
      </c>
      <c r="H5" s="35">
        <v>1903.98</v>
      </c>
      <c r="I5" s="36">
        <v>0</v>
      </c>
      <c r="J5" s="37">
        <v>0</v>
      </c>
      <c r="L5" s="13">
        <v>0</v>
      </c>
    </row>
    <row r="6" spans="1:14" x14ac:dyDescent="0.2">
      <c r="A6" s="56" t="s">
        <v>10</v>
      </c>
      <c r="B6" s="47" t="s">
        <v>2</v>
      </c>
      <c r="C6" s="50">
        <f>C4*D6</f>
        <v>80000</v>
      </c>
      <c r="D6" s="44">
        <v>0.2</v>
      </c>
      <c r="E6" s="48" t="s">
        <v>34</v>
      </c>
      <c r="G6" s="35">
        <f>H5+0.01</f>
        <v>1903.99</v>
      </c>
      <c r="H6" s="35">
        <v>2826.65</v>
      </c>
      <c r="I6" s="36">
        <v>7.4999999999999997E-2</v>
      </c>
      <c r="J6" s="37">
        <v>142.80000000000001</v>
      </c>
      <c r="L6" s="13">
        <v>0.15</v>
      </c>
    </row>
    <row r="7" spans="1:14" x14ac:dyDescent="0.2">
      <c r="A7" s="56"/>
      <c r="B7" s="47"/>
      <c r="C7" s="50"/>
      <c r="D7" s="45"/>
      <c r="E7" s="48"/>
      <c r="G7" s="35">
        <f>H6+0.01</f>
        <v>2826.6600000000003</v>
      </c>
      <c r="H7" s="35">
        <v>3751.05</v>
      </c>
      <c r="I7" s="36">
        <v>0.15</v>
      </c>
      <c r="J7" s="37">
        <v>354.8</v>
      </c>
      <c r="L7" s="13">
        <v>0.2</v>
      </c>
    </row>
    <row r="8" spans="1:14" x14ac:dyDescent="0.2">
      <c r="A8" s="18" t="s">
        <v>11</v>
      </c>
      <c r="B8" s="19" t="s">
        <v>37</v>
      </c>
      <c r="C8" s="20">
        <f>C4-C6</f>
        <v>320000</v>
      </c>
      <c r="D8" s="18"/>
      <c r="E8" s="11"/>
      <c r="G8" s="35">
        <f>H7+0.01</f>
        <v>3751.0600000000004</v>
      </c>
      <c r="H8" s="35">
        <v>4664.68</v>
      </c>
      <c r="I8" s="36">
        <v>0.22500000000000001</v>
      </c>
      <c r="J8" s="37">
        <v>636.13</v>
      </c>
    </row>
    <row r="9" spans="1:14" x14ac:dyDescent="0.2">
      <c r="A9" s="56" t="s">
        <v>12</v>
      </c>
      <c r="B9" s="47" t="s">
        <v>1</v>
      </c>
      <c r="C9" s="50">
        <f>IF(D9="Sim",954*100,0)</f>
        <v>0</v>
      </c>
      <c r="D9" s="70" t="s">
        <v>36</v>
      </c>
      <c r="E9" s="48" t="s">
        <v>33</v>
      </c>
      <c r="G9" s="62">
        <f>H8+0.01</f>
        <v>4664.6900000000005</v>
      </c>
      <c r="H9" s="62"/>
      <c r="I9" s="36">
        <v>0.27500000000000002</v>
      </c>
      <c r="J9" s="37">
        <v>869.36</v>
      </c>
    </row>
    <row r="10" spans="1:14" x14ac:dyDescent="0.2">
      <c r="A10" s="56"/>
      <c r="B10" s="47"/>
      <c r="C10" s="50"/>
      <c r="D10" s="70"/>
      <c r="E10" s="48"/>
      <c r="G10" s="33"/>
      <c r="H10" s="33"/>
      <c r="I10" s="33"/>
      <c r="J10" s="33"/>
    </row>
    <row r="11" spans="1:14" x14ac:dyDescent="0.2">
      <c r="A11" s="18" t="s">
        <v>13</v>
      </c>
      <c r="B11" s="19" t="s">
        <v>44</v>
      </c>
      <c r="C11" s="20">
        <f>IF(C4&lt;=C9,0,C8-C9)</f>
        <v>320000</v>
      </c>
      <c r="D11" s="18"/>
      <c r="E11" s="51"/>
    </row>
    <row r="12" spans="1:14" ht="11.25" customHeight="1" x14ac:dyDescent="0.2">
      <c r="A12" s="31" t="s">
        <v>14</v>
      </c>
      <c r="B12" s="29" t="s">
        <v>38</v>
      </c>
      <c r="C12" s="32">
        <f>C11*D12</f>
        <v>128000</v>
      </c>
      <c r="D12" s="30">
        <v>0.4</v>
      </c>
      <c r="E12" s="52"/>
      <c r="G12" s="4" t="s">
        <v>8</v>
      </c>
      <c r="H12" s="3">
        <v>954</v>
      </c>
      <c r="L12" s="54" t="s">
        <v>25</v>
      </c>
      <c r="M12" s="54"/>
      <c r="N12" s="54"/>
    </row>
    <row r="13" spans="1:14" ht="13.5" customHeight="1" x14ac:dyDescent="0.2">
      <c r="A13" s="24" t="s">
        <v>15</v>
      </c>
      <c r="B13" s="25" t="s">
        <v>39</v>
      </c>
      <c r="C13" s="26">
        <f>IF(C11=0,C8,C8-C12)</f>
        <v>192000</v>
      </c>
      <c r="D13" s="59"/>
      <c r="E13" s="52"/>
      <c r="L13" s="38">
        <v>0.2</v>
      </c>
      <c r="M13" s="39" t="s">
        <v>23</v>
      </c>
      <c r="N13" s="40">
        <f>C21*L13</f>
        <v>30896.162</v>
      </c>
    </row>
    <row r="14" spans="1:14" ht="13.5" customHeight="1" x14ac:dyDescent="0.2">
      <c r="A14" s="18" t="s">
        <v>16</v>
      </c>
      <c r="B14" s="19" t="s">
        <v>43</v>
      </c>
      <c r="C14" s="20">
        <f>C13</f>
        <v>192000</v>
      </c>
      <c r="D14" s="60"/>
      <c r="E14" s="53"/>
      <c r="G14" s="55" t="s">
        <v>7</v>
      </c>
      <c r="H14" s="55"/>
      <c r="I14" s="8">
        <v>37</v>
      </c>
      <c r="L14" s="41">
        <v>5189.82</v>
      </c>
      <c r="M14" s="39" t="s">
        <v>22</v>
      </c>
      <c r="N14" s="41">
        <v>5189.82</v>
      </c>
    </row>
    <row r="15" spans="1:14" ht="19.5" customHeight="1" x14ac:dyDescent="0.2">
      <c r="A15" s="56" t="s">
        <v>17</v>
      </c>
      <c r="B15" s="47" t="s">
        <v>45</v>
      </c>
      <c r="C15" s="50">
        <f>C14*D15</f>
        <v>23040</v>
      </c>
      <c r="D15" s="44">
        <v>0.12</v>
      </c>
      <c r="E15" s="49" t="s">
        <v>32</v>
      </c>
      <c r="G15" s="46" t="s">
        <v>4</v>
      </c>
      <c r="H15" s="46"/>
      <c r="I15" s="16" t="s">
        <v>5</v>
      </c>
      <c r="J15" s="16" t="s">
        <v>24</v>
      </c>
      <c r="L15" s="33"/>
      <c r="M15" s="39" t="s">
        <v>26</v>
      </c>
      <c r="N15" s="40">
        <v>0</v>
      </c>
    </row>
    <row r="16" spans="1:14" x14ac:dyDescent="0.2">
      <c r="A16" s="56"/>
      <c r="B16" s="47"/>
      <c r="C16" s="50"/>
      <c r="D16" s="45"/>
      <c r="E16" s="49"/>
      <c r="G16" s="2">
        <f>G5*$I$14</f>
        <v>0</v>
      </c>
      <c r="H16" s="2">
        <f>H5*$I$14</f>
        <v>70447.259999999995</v>
      </c>
      <c r="I16" s="17">
        <v>0</v>
      </c>
      <c r="J16" s="14">
        <v>0</v>
      </c>
    </row>
    <row r="17" spans="1:14" x14ac:dyDescent="0.2">
      <c r="A17" s="43" t="s">
        <v>18</v>
      </c>
      <c r="B17" s="57" t="s">
        <v>41</v>
      </c>
      <c r="C17" s="58">
        <f>C14-C15</f>
        <v>168960</v>
      </c>
      <c r="D17" s="43"/>
      <c r="E17" s="51"/>
      <c r="G17" s="2">
        <f>H16+0.01</f>
        <v>70447.26999999999</v>
      </c>
      <c r="H17" s="2">
        <f>H6*$I$14</f>
        <v>104586.05</v>
      </c>
      <c r="I17" s="17">
        <v>7.4999999999999997E-2</v>
      </c>
      <c r="J17" s="14">
        <f>J6*$I$14</f>
        <v>5283.6</v>
      </c>
      <c r="L17" s="12" t="s">
        <v>3</v>
      </c>
      <c r="N17" s="12" t="s">
        <v>29</v>
      </c>
    </row>
    <row r="18" spans="1:14" x14ac:dyDescent="0.2">
      <c r="A18" s="43"/>
      <c r="B18" s="57"/>
      <c r="C18" s="58"/>
      <c r="D18" s="43"/>
      <c r="E18" s="53"/>
      <c r="G18" s="2">
        <f t="shared" ref="G18:G19" si="0">H17+0.01</f>
        <v>104586.06</v>
      </c>
      <c r="H18" s="2">
        <f>H7*$I$14</f>
        <v>138788.85</v>
      </c>
      <c r="I18" s="17">
        <v>0.15</v>
      </c>
      <c r="J18" s="14">
        <f>J7*$I$14</f>
        <v>13127.6</v>
      </c>
      <c r="L18" s="13">
        <v>0</v>
      </c>
      <c r="N18" s="14" t="s">
        <v>35</v>
      </c>
    </row>
    <row r="19" spans="1:14" ht="14.45" customHeight="1" x14ac:dyDescent="0.2">
      <c r="A19" s="56" t="s">
        <v>19</v>
      </c>
      <c r="B19" s="61" t="s">
        <v>46</v>
      </c>
      <c r="C19" s="50">
        <f>C17*D19-D20</f>
        <v>14479.189999999999</v>
      </c>
      <c r="D19" s="27">
        <f>IF(C17&lt;G17,0,IF(C17&lt;G18,0.075,IF(C17&lt;G19,0.15,IF(C17&lt;G20,0.225,IF(C17&gt;=G20,0.275)))))</f>
        <v>0.22500000000000001</v>
      </c>
      <c r="E19" s="45" t="s">
        <v>31</v>
      </c>
      <c r="G19" s="2">
        <f t="shared" si="0"/>
        <v>138788.86000000002</v>
      </c>
      <c r="H19" s="2">
        <f>H8*$I$14</f>
        <v>172593.16</v>
      </c>
      <c r="I19" s="17">
        <v>0.22500000000000001</v>
      </c>
      <c r="J19" s="14">
        <f>J8*$I$14</f>
        <v>23536.81</v>
      </c>
      <c r="L19" s="13">
        <v>0.12</v>
      </c>
      <c r="N19" s="14" t="s">
        <v>36</v>
      </c>
    </row>
    <row r="20" spans="1:14" x14ac:dyDescent="0.2">
      <c r="A20" s="56"/>
      <c r="B20" s="61"/>
      <c r="C20" s="50"/>
      <c r="D20" s="10">
        <f>IF(D19=0%,0,IF(D19=7.5%,5283.6,IF(D19=15%,13127.6,IF(D19=22.5%,23536.81,IF(D19=27.5%,32166.32,)))))</f>
        <v>23536.81</v>
      </c>
      <c r="E20" s="45"/>
      <c r="G20" s="50">
        <f>H19+0.01</f>
        <v>172593.17</v>
      </c>
      <c r="H20" s="50"/>
      <c r="I20" s="17">
        <v>0.27500000000000002</v>
      </c>
      <c r="J20" s="14">
        <f>J9*$I$14</f>
        <v>32166.32</v>
      </c>
    </row>
    <row r="21" spans="1:14" x14ac:dyDescent="0.2">
      <c r="A21" s="18" t="s">
        <v>27</v>
      </c>
      <c r="B21" s="18" t="s">
        <v>42</v>
      </c>
      <c r="C21" s="20">
        <f>C17-C19</f>
        <v>154480.81</v>
      </c>
      <c r="D21" s="28"/>
      <c r="E21" s="51"/>
    </row>
    <row r="22" spans="1:14" x14ac:dyDescent="0.2">
      <c r="A22" s="66" t="s">
        <v>28</v>
      </c>
      <c r="B22" s="65" t="s">
        <v>25</v>
      </c>
      <c r="C22" s="67">
        <v>0</v>
      </c>
      <c r="D22" s="67" t="s">
        <v>26</v>
      </c>
      <c r="E22" s="52"/>
    </row>
    <row r="23" spans="1:14" x14ac:dyDescent="0.2">
      <c r="A23" s="66"/>
      <c r="B23" s="65"/>
      <c r="C23" s="67"/>
      <c r="D23" s="67"/>
      <c r="E23" s="52"/>
    </row>
    <row r="24" spans="1:14" x14ac:dyDescent="0.2">
      <c r="A24" s="21" t="s">
        <v>40</v>
      </c>
      <c r="B24" s="21" t="s">
        <v>47</v>
      </c>
      <c r="C24" s="22">
        <f>C21-C22</f>
        <v>154480.81</v>
      </c>
      <c r="D24" s="23">
        <f>C24/C4</f>
        <v>0.386202025</v>
      </c>
      <c r="E24" s="53"/>
      <c r="J24" s="7"/>
    </row>
    <row r="25" spans="1:14" x14ac:dyDescent="0.2">
      <c r="J25" s="7"/>
    </row>
    <row r="26" spans="1:14" x14ac:dyDescent="0.2">
      <c r="C26" s="7"/>
      <c r="J26" s="6"/>
    </row>
    <row r="27" spans="1:14" x14ac:dyDescent="0.2">
      <c r="J27" s="7"/>
    </row>
    <row r="28" spans="1:14" x14ac:dyDescent="0.2">
      <c r="C28" s="7"/>
      <c r="E28" s="7"/>
      <c r="J28" s="7"/>
    </row>
    <row r="29" spans="1:14" x14ac:dyDescent="0.2">
      <c r="C29" s="7"/>
      <c r="E29" s="7"/>
      <c r="G29" s="6"/>
      <c r="H29" s="6"/>
      <c r="I29" s="6"/>
    </row>
    <row r="30" spans="1:14" x14ac:dyDescent="0.2">
      <c r="G30" s="6"/>
      <c r="H30" s="6"/>
      <c r="I30" s="6"/>
    </row>
    <row r="31" spans="1:14" x14ac:dyDescent="0.2">
      <c r="H31" s="6"/>
    </row>
    <row r="32" spans="1:14" x14ac:dyDescent="0.2">
      <c r="G32" s="6"/>
      <c r="H32" s="6"/>
      <c r="I32" s="6"/>
    </row>
    <row r="33" spans="5:9" x14ac:dyDescent="0.2">
      <c r="I33" s="7"/>
    </row>
    <row r="34" spans="5:9" x14ac:dyDescent="0.2">
      <c r="F34" s="6"/>
      <c r="G34" s="6"/>
      <c r="H34" s="6"/>
    </row>
    <row r="35" spans="5:9" x14ac:dyDescent="0.2">
      <c r="F35" s="6"/>
    </row>
    <row r="36" spans="5:9" x14ac:dyDescent="0.2">
      <c r="F36" s="6"/>
    </row>
    <row r="38" spans="5:9" x14ac:dyDescent="0.2">
      <c r="E38" s="6"/>
    </row>
    <row r="39" spans="5:9" x14ac:dyDescent="0.2">
      <c r="E39" s="6"/>
    </row>
  </sheetData>
  <sheetProtection selectLockedCells="1" selectUnlockedCells="1"/>
  <protectedRanges>
    <protectedRange sqref="C4:C5 D6:D7 D9:D10 D15:D16 D19:D20" name="Cel_Editável"/>
  </protectedRanges>
  <mergeCells count="43">
    <mergeCell ref="E21:E24"/>
    <mergeCell ref="G9:H9"/>
    <mergeCell ref="G4:H4"/>
    <mergeCell ref="A1:E1"/>
    <mergeCell ref="B6:B7"/>
    <mergeCell ref="A4:A5"/>
    <mergeCell ref="A6:A7"/>
    <mergeCell ref="A9:A10"/>
    <mergeCell ref="C4:C5"/>
    <mergeCell ref="C6:C7"/>
    <mergeCell ref="C9:C10"/>
    <mergeCell ref="B22:B23"/>
    <mergeCell ref="A22:A23"/>
    <mergeCell ref="C22:C23"/>
    <mergeCell ref="D22:D23"/>
    <mergeCell ref="E4:E5"/>
    <mergeCell ref="L12:N12"/>
    <mergeCell ref="G20:H20"/>
    <mergeCell ref="G14:H14"/>
    <mergeCell ref="G15:H15"/>
    <mergeCell ref="A15:A16"/>
    <mergeCell ref="A17:A18"/>
    <mergeCell ref="D15:D16"/>
    <mergeCell ref="D17:D18"/>
    <mergeCell ref="B15:B16"/>
    <mergeCell ref="B17:B18"/>
    <mergeCell ref="C17:C18"/>
    <mergeCell ref="D13:D14"/>
    <mergeCell ref="C19:C20"/>
    <mergeCell ref="B19:B20"/>
    <mergeCell ref="A19:A20"/>
    <mergeCell ref="E6:E7"/>
    <mergeCell ref="E9:E10"/>
    <mergeCell ref="E15:E16"/>
    <mergeCell ref="E19:E20"/>
    <mergeCell ref="C15:C16"/>
    <mergeCell ref="E11:E14"/>
    <mergeCell ref="E17:E18"/>
    <mergeCell ref="D4:D5"/>
    <mergeCell ref="D6:D7"/>
    <mergeCell ref="D9:D10"/>
    <mergeCell ref="B4:B5"/>
    <mergeCell ref="B9:B10"/>
  </mergeCells>
  <dataValidations count="6">
    <dataValidation type="list" allowBlank="1" showInputMessage="1" showErrorMessage="1" sqref="D6:D7">
      <formula1>$L$5:$L$7</formula1>
    </dataValidation>
    <dataValidation type="list" allowBlank="1" showInputMessage="1" showErrorMessage="1" sqref="D15:D16">
      <formula1>$L$18:$L$19</formula1>
    </dataValidation>
    <dataValidation type="list" allowBlank="1" showInputMessage="1" showErrorMessage="1" sqref="C22:C23">
      <formula1>$N$13:$N$15</formula1>
    </dataValidation>
    <dataValidation type="list" allowBlank="1" showInputMessage="1" showErrorMessage="1" sqref="D22:D23">
      <formula1>$M$13:$M$15</formula1>
    </dataValidation>
    <dataValidation type="list" allowBlank="1" showInputMessage="1" showErrorMessage="1" sqref="D9:D10">
      <formula1>$N$18:$N$19</formula1>
    </dataValidation>
    <dataValidation type="list" allowBlank="1" showInputMessage="1" showErrorMessage="1" sqref="B28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x 4 X z T F K B T w a n A A A A + A A A A B I A H A B D b 2 5 m a W c v U G F j a 2 F n Z S 5 4 b W w g o h g A K K A U A A A A A A A A A A A A A A A A A A A A A A A A A A A A h Y / N C o J A G E V f R W b v / I l Q 8 j l C b R O i I N o O 0 6 R D O o q O j e / W o k f q F R L K a t f y X s 6 F c x + 3 O 2 R j X Q V X 3 f W m s S l i m K J A W 9 W c j C 1 S N L h z u E C Z g K 1 U F 1 n o Y I J t n 4 y 9 S V H p X J s Q 4 r 3 H P s J N V x B O K S P H f L N X p a 5 l a G z v p F U a f V a n / y s k 4 P C S E R z H S x y z K M a M M y B z D b m x X 4 R P x p g C + S l h P V R u 6 L R o X b j a A Z k j k P c L 8 Q R Q S w M E F A A C A A g A x 4 X z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e F 8 0 w o i k e 4 D g A A A B E A A A A T A B w A R m 9 y b X V s Y X M v U 2 V j d G l v b j E u b S C i G A A o o B Q A A A A A A A A A A A A A A A A A A A A A A A A A A A A r T k 0 u y c z P U w i G 0 I b W A F B L A Q I t A B Q A A g A I A M e F 8 0 x S g U 8 G p w A A A P g A A A A S A A A A A A A A A A A A A A A A A A A A A A B D b 2 5 m a W c v U G F j a 2 F n Z S 5 4 b W x Q S w E C L Q A U A A I A C A D H h f N M D 8 r p q 6 Q A A A D p A A A A E w A A A A A A A A A A A A A A A A D z A A A A W 0 N v b n R l b n R f V H l w Z X N d L n h t b F B L A Q I t A B Q A A g A I A M e F 8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F s o + a q H / T 5 H h M / J Q s 0 s 0 A A A A A A I A A A A A A A N m A A D A A A A A E A A A A P 8 4 u 2 5 H U m I y p m 9 t 2 q X g I y U A A A A A B I A A A K A A A A A Q A A A A H H C k V I + N k w l a p q Z q e 2 m u Y 1 A A A A A d b t o I 2 E F p + s H Q Q I R p u K h z 5 Y s F / A 3 D e Z t + Z 3 Z G Q 6 n K o A u 1 V 3 N c q 9 + O + 5 z y 2 K T B Z Z P f e 2 W 2 T g 5 A o h Y J z p L d g A z E o o E A O d Q 2 J f I Q D z p j i 8 g X U x Q A A A A n 3 T u G P L 7 c s b p w 0 8 + p r C X u z R K M Z Q = = < / D a t a M a s h u p > 
</file>

<file path=customXml/itemProps1.xml><?xml version="1.0" encoding="utf-8"?>
<ds:datastoreItem xmlns:ds="http://schemas.openxmlformats.org/officeDocument/2006/customXml" ds:itemID="{2ECA878B-99ED-42B0-A21A-2B142CFD5B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lpmatos</dc:creator>
  <cp:lastModifiedBy>ss</cp:lastModifiedBy>
  <cp:lastPrinted>2018-07-05T17:19:11Z</cp:lastPrinted>
  <dcterms:created xsi:type="dcterms:W3CDTF">2016-11-23T13:48:35Z</dcterms:created>
  <dcterms:modified xsi:type="dcterms:W3CDTF">2018-07-25T20:30:32Z</dcterms:modified>
</cp:coreProperties>
</file>